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autoCompressPictures="0"/>
  <bookViews>
    <workbookView xWindow="5460" yWindow="1280" windowWidth="24660" windowHeight="15000"/>
  </bookViews>
  <sheets>
    <sheet name="2-Weeks Iteration" sheetId="1" r:id="rId1"/>
    <sheet name="3-Weeks Iteration" sheetId="5" r:id="rId2"/>
    <sheet name="Instructions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H12" i="5"/>
  <c r="H12" i="1"/>
  <c r="G5" i="1"/>
  <c r="M5" i="5"/>
  <c r="L5" i="5"/>
  <c r="M5" i="1"/>
  <c r="L5" i="1"/>
  <c r="H15" i="5"/>
  <c r="G12" i="5"/>
  <c r="K11" i="5"/>
  <c r="G3" i="5"/>
  <c r="G5" i="5"/>
  <c r="G4" i="5"/>
  <c r="K11" i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I12" i="1"/>
  <c r="I20" i="1"/>
  <c r="H13" i="5"/>
  <c r="H22" i="5"/>
  <c r="H18" i="5"/>
  <c r="H14" i="5"/>
  <c r="H25" i="5"/>
  <c r="H21" i="5"/>
  <c r="H17" i="5"/>
  <c r="H24" i="5"/>
  <c r="H20" i="5"/>
  <c r="H16" i="5"/>
  <c r="H23" i="5"/>
  <c r="H19" i="5"/>
  <c r="I20" i="5"/>
  <c r="I24" i="5"/>
  <c r="I23" i="5"/>
  <c r="I22" i="5"/>
  <c r="I25" i="5"/>
  <c r="I21" i="5"/>
  <c r="I15" i="5"/>
  <c r="I19" i="5"/>
  <c r="I14" i="5"/>
  <c r="I18" i="5"/>
  <c r="I13" i="5"/>
  <c r="I17" i="5"/>
  <c r="I12" i="5"/>
  <c r="I16" i="5"/>
  <c r="I18" i="1"/>
  <c r="I16" i="1"/>
  <c r="I15" i="1"/>
  <c r="I19" i="1"/>
  <c r="I14" i="1"/>
  <c r="I17" i="1"/>
  <c r="I13" i="1"/>
  <c r="K12" i="5"/>
  <c r="K15" i="5"/>
  <c r="H14" i="1"/>
  <c r="H18" i="1"/>
  <c r="H15" i="1"/>
  <c r="H19" i="1"/>
  <c r="H13" i="1"/>
  <c r="H16" i="1"/>
  <c r="H20" i="1"/>
  <c r="H17" i="1"/>
  <c r="G3" i="1"/>
  <c r="G4" i="1"/>
  <c r="K16" i="5"/>
  <c r="N5" i="5"/>
  <c r="K12" i="1"/>
  <c r="K15" i="1"/>
  <c r="K16" i="1"/>
  <c r="N5" i="1"/>
  <c r="K14" i="1"/>
  <c r="K13" i="1"/>
  <c r="K17" i="1"/>
  <c r="K18" i="1"/>
  <c r="O5" i="1"/>
  <c r="K14" i="5"/>
  <c r="K13" i="5"/>
  <c r="K17" i="5"/>
  <c r="K18" i="5"/>
  <c r="O5" i="5"/>
</calcChain>
</file>

<file path=xl/comments1.xml><?xml version="1.0" encoding="utf-8"?>
<comments xmlns="http://schemas.openxmlformats.org/spreadsheetml/2006/main">
  <authors>
    <author>ElFakih, Adonis</author>
  </authors>
  <commentList>
    <comment ref="L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Completed versus planned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Remaining Story Points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Forecasted End Date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Stream Turbulence Index - % deviation from plan</t>
        </r>
      </text>
    </comment>
  </commentList>
</comments>
</file>

<file path=xl/comments2.xml><?xml version="1.0" encoding="utf-8"?>
<comments xmlns="http://schemas.openxmlformats.org/spreadsheetml/2006/main">
  <authors>
    <author>ElFakih, Adonis</author>
  </authors>
  <commentList>
    <comment ref="L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Completed versus planned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Remaining Story Points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Forecasted End Date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ElFakih, Adonis:</t>
        </r>
        <r>
          <rPr>
            <sz val="9"/>
            <color indexed="81"/>
            <rFont val="Tahoma"/>
            <family val="2"/>
          </rPr>
          <t xml:space="preserve">
Stream Turbulence Index - % deviation from plan</t>
        </r>
      </text>
    </comment>
  </commentList>
</comments>
</file>

<file path=xl/sharedStrings.xml><?xml version="1.0" encoding="utf-8"?>
<sst xmlns="http://schemas.openxmlformats.org/spreadsheetml/2006/main" count="76" uniqueCount="46">
  <si>
    <t>Iteration</t>
  </si>
  <si>
    <t>Story Points</t>
  </si>
  <si>
    <t>Optimal</t>
  </si>
  <si>
    <t>Current</t>
  </si>
  <si>
    <t>Team:</t>
  </si>
  <si>
    <t>1. Name of team</t>
  </si>
  <si>
    <t>2. Iteration name/number</t>
  </si>
  <si>
    <t>Test Team</t>
  </si>
  <si>
    <t>Today</t>
  </si>
  <si>
    <t>Days from planning</t>
  </si>
  <si>
    <t>Team Name</t>
  </si>
  <si>
    <t>Iteration #</t>
  </si>
  <si>
    <t>SP Planned</t>
  </si>
  <si>
    <t>Start Date</t>
  </si>
  <si>
    <t>Today:</t>
  </si>
  <si>
    <t>Computed Stack</t>
  </si>
  <si>
    <t>How to use the Burndown Chart</t>
  </si>
  <si>
    <t>Instructions (fill in the field marked in red)</t>
  </si>
  <si>
    <t>4. Start date of iteration</t>
  </si>
  <si>
    <t>5. Changes</t>
  </si>
  <si>
    <t>6. Completed</t>
  </si>
  <si>
    <t>5. If the PO adds/removes stories reflect them by adding or subrtacting SP in this column</t>
  </si>
  <si>
    <t>Standup</t>
  </si>
  <si>
    <t>C/P</t>
  </si>
  <si>
    <t>Y Optimal</t>
  </si>
  <si>
    <t>Y Actual</t>
  </si>
  <si>
    <t>Slope Actual</t>
  </si>
  <si>
    <t>Slope Optimal</t>
  </si>
  <si>
    <t>X Actual</t>
  </si>
  <si>
    <t>Actual</t>
  </si>
  <si>
    <t>X Optimal</t>
  </si>
  <si>
    <t>Stream Turbulence Index</t>
  </si>
  <si>
    <t>STI</t>
  </si>
  <si>
    <t>REM</t>
  </si>
  <si>
    <t>END</t>
  </si>
  <si>
    <t>REM - shows the remaining SP for the iteration as of NOW()</t>
  </si>
  <si>
    <t>END - shows the copmletion date based on current progress (forecasted end dat</t>
  </si>
  <si>
    <t>C/P - the ratiop of completed stories versus planned (part of the certification metrics)</t>
  </si>
  <si>
    <t>STI - shows the deviation from the plan where 0 is on traget and 1 is 100% off target (extracted from Agile Stream Framework)</t>
  </si>
  <si>
    <t>Burndown Chart</t>
  </si>
  <si>
    <t>Use the Burndown chart at the start of every Daily Standup Meeting (DSM) to validate and calibrate your plan, relative to an optimal plan for a sprint.</t>
  </si>
  <si>
    <t>Metric shown</t>
  </si>
  <si>
    <t>Noteworthy Metrics</t>
  </si>
  <si>
    <t>3. How many story points were planned in sprint planing meeting</t>
  </si>
  <si>
    <t>6. Each day and note the number of story points "completed" as per Definition of Done</t>
  </si>
  <si>
    <t>Questions? Contact @AgileStream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</si>
</sst>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0" xfId="1"/>
    <xf numFmtId="1" fontId="1" fillId="2" borderId="0" xfId="1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1" xfId="2" applyAlignment="1">
      <alignment horizontal="center"/>
    </xf>
    <xf numFmtId="2" fontId="0" fillId="0" borderId="0" xfId="0" applyNumberFormat="1"/>
    <xf numFmtId="0" fontId="3" fillId="0" borderId="0" xfId="0" applyFont="1" applyAlignment="1"/>
    <xf numFmtId="0" fontId="0" fillId="0" borderId="0" xfId="0" applyAlignment="1">
      <alignment horizontal="center"/>
    </xf>
    <xf numFmtId="0" fontId="2" fillId="3" borderId="3" xfId="2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3" borderId="1" xfId="2" applyNumberFormat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9" fontId="9" fillId="4" borderId="0" xfId="3" applyNumberFormat="1" applyFont="1" applyBorder="1" applyAlignment="1">
      <alignment horizontal="center"/>
    </xf>
    <xf numFmtId="0" fontId="9" fillId="4" borderId="0" xfId="3" applyFont="1" applyBorder="1" applyAlignment="1">
      <alignment horizontal="center"/>
    </xf>
    <xf numFmtId="165" fontId="9" fillId="4" borderId="0" xfId="3" applyNumberFormat="1" applyFont="1" applyBorder="1" applyAlignment="1">
      <alignment horizontal="center"/>
    </xf>
    <xf numFmtId="2" fontId="9" fillId="4" borderId="0" xfId="3" applyNumberFormat="1" applyFont="1"/>
    <xf numFmtId="0" fontId="9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164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wrapText="1"/>
    </xf>
  </cellXfs>
  <cellStyles count="8">
    <cellStyle name="20% - Accent1" xfId="3" builtinId="30"/>
    <cellStyle name="Followed Hyperlink" xfId="5" builtinId="9" hidden="1"/>
    <cellStyle name="Followed Hyperlink" xfId="7" builtinId="9" hidden="1"/>
    <cellStyle name="Good" xfId="1" builtinId="26"/>
    <cellStyle name="Hyperlink" xfId="4" builtinId="8" hidden="1"/>
    <cellStyle name="Hyperlink" xfId="6" builtinId="8" hidden="1"/>
    <cellStyle name="Input" xfId="2" builtinId="20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'2-Weeks Iteration'!$I$11</c:f>
              <c:strCache>
                <c:ptCount val="1"/>
                <c:pt idx="0">
                  <c:v>Today</c:v>
                </c:pt>
              </c:strCache>
            </c:strRef>
          </c:tx>
          <c:invertIfNegative val="0"/>
          <c:val>
            <c:numRef>
              <c:f>'2-Weeks Iteration'!$I$12:$I$20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17.0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95830536"/>
        <c:axId val="2095833768"/>
      </c:barChart>
      <c:lineChart>
        <c:grouping val="standard"/>
        <c:varyColors val="0"/>
        <c:ser>
          <c:idx val="0"/>
          <c:order val="0"/>
          <c:tx>
            <c:strRef>
              <c:f>'2-Weeks Iteration'!$G$11</c:f>
              <c:strCache>
                <c:ptCount val="1"/>
                <c:pt idx="0">
                  <c:v>Actual</c:v>
                </c:pt>
              </c:strCache>
            </c:strRef>
          </c:tx>
          <c:trendline>
            <c:name>Forecasted</c:name>
            <c:spPr>
              <a:ln>
                <a:solidFill>
                  <a:schemeClr val="accent1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'2-Weeks Iteration'!$G$12:$G$20</c:f>
              <c:numCache>
                <c:formatCode>General</c:formatCode>
                <c:ptCount val="9"/>
                <c:pt idx="0">
                  <c:v>12.0</c:v>
                </c:pt>
                <c:pt idx="1">
                  <c:v>12.0</c:v>
                </c:pt>
                <c:pt idx="2">
                  <c:v>10.0</c:v>
                </c:pt>
                <c:pt idx="3">
                  <c:v>10.0</c:v>
                </c:pt>
                <c:pt idx="4">
                  <c:v>10.0</c:v>
                </c:pt>
                <c:pt idx="5">
                  <c:v>8.0</c:v>
                </c:pt>
                <c:pt idx="6">
                  <c:v>8.0</c:v>
                </c:pt>
                <c:pt idx="7">
                  <c:v>6.0</c:v>
                </c:pt>
                <c:pt idx="8">
                  <c:v>6.0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'2-Weeks Iteration'!$H$11</c:f>
              <c:strCache>
                <c:ptCount val="1"/>
                <c:pt idx="0">
                  <c:v>Optimal</c:v>
                </c:pt>
              </c:strCache>
            </c:strRef>
          </c:tx>
          <c:val>
            <c:numRef>
              <c:f>'2-Weeks Iteration'!$H$12:$H$20</c:f>
              <c:numCache>
                <c:formatCode>0</c:formatCode>
                <c:ptCount val="9"/>
                <c:pt idx="0">
                  <c:v>12.0</c:v>
                </c:pt>
                <c:pt idx="1">
                  <c:v>10.5</c:v>
                </c:pt>
                <c:pt idx="2">
                  <c:v>9.0</c:v>
                </c:pt>
                <c:pt idx="3">
                  <c:v>7.5</c:v>
                </c:pt>
                <c:pt idx="4">
                  <c:v>6.0</c:v>
                </c:pt>
                <c:pt idx="5">
                  <c:v>4.5</c:v>
                </c:pt>
                <c:pt idx="6">
                  <c:v>3.0</c:v>
                </c:pt>
                <c:pt idx="7">
                  <c:v>1.5</c:v>
                </c:pt>
                <c:pt idx="8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30536"/>
        <c:axId val="2095833768"/>
      </c:lineChart>
      <c:catAx>
        <c:axId val="20958305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95833768"/>
        <c:crosses val="autoZero"/>
        <c:auto val="1"/>
        <c:lblAlgn val="ctr"/>
        <c:lblOffset val="100"/>
        <c:noMultiLvlLbl val="0"/>
      </c:catAx>
      <c:valAx>
        <c:axId val="2095833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5830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'3-Weeks Iteration'!$I$11</c:f>
              <c:strCache>
                <c:ptCount val="1"/>
                <c:pt idx="0">
                  <c:v>Today</c:v>
                </c:pt>
              </c:strCache>
            </c:strRef>
          </c:tx>
          <c:invertIfNegative val="0"/>
          <c:val>
            <c:numRef>
              <c:f>'3-Weeks Iteration'!$I$12:$I$25</c:f>
              <c:numCache>
                <c:formatCode>General</c:formatCode>
                <c:ptCount val="1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50.0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094271800"/>
        <c:axId val="2094268520"/>
      </c:barChart>
      <c:lineChart>
        <c:grouping val="standard"/>
        <c:varyColors val="0"/>
        <c:ser>
          <c:idx val="0"/>
          <c:order val="0"/>
          <c:tx>
            <c:strRef>
              <c:f>'3-Weeks Iteration'!$G$11</c:f>
              <c:strCache>
                <c:ptCount val="1"/>
                <c:pt idx="0">
                  <c:v>Current</c:v>
                </c:pt>
              </c:strCache>
            </c:strRef>
          </c:tx>
          <c:trendline>
            <c:name>Forecasted</c:name>
            <c:spPr>
              <a:ln>
                <a:solidFill>
                  <a:schemeClr val="accent1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'3-Weeks Iteration'!$G$12:$G$25</c:f>
              <c:numCache>
                <c:formatCode>General</c:formatCode>
                <c:ptCount val="14"/>
                <c:pt idx="0">
                  <c:v>45.0</c:v>
                </c:pt>
                <c:pt idx="1">
                  <c:v>45.0</c:v>
                </c:pt>
                <c:pt idx="2">
                  <c:v>41.0</c:v>
                </c:pt>
                <c:pt idx="3">
                  <c:v>41.0</c:v>
                </c:pt>
                <c:pt idx="4">
                  <c:v>41.0</c:v>
                </c:pt>
                <c:pt idx="5">
                  <c:v>37.0</c:v>
                </c:pt>
                <c:pt idx="6">
                  <c:v>37.0</c:v>
                </c:pt>
                <c:pt idx="7">
                  <c:v>37.0</c:v>
                </c:pt>
                <c:pt idx="8">
                  <c:v>37.0</c:v>
                </c:pt>
                <c:pt idx="9">
                  <c:v>33.0</c:v>
                </c:pt>
                <c:pt idx="10">
                  <c:v>33.0</c:v>
                </c:pt>
                <c:pt idx="11">
                  <c:v>29.0</c:v>
                </c:pt>
                <c:pt idx="12">
                  <c:v>29.0</c:v>
                </c:pt>
                <c:pt idx="13">
                  <c:v>29.0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'3-Weeks Iteration'!$H$11</c:f>
              <c:strCache>
                <c:ptCount val="1"/>
                <c:pt idx="0">
                  <c:v>Optimal</c:v>
                </c:pt>
              </c:strCache>
            </c:strRef>
          </c:tx>
          <c:val>
            <c:numRef>
              <c:f>'3-Weeks Iteration'!$H$12:$H$25</c:f>
              <c:numCache>
                <c:formatCode>0</c:formatCode>
                <c:ptCount val="14"/>
                <c:pt idx="0">
                  <c:v>45.0</c:v>
                </c:pt>
                <c:pt idx="1">
                  <c:v>41.53846153846154</c:v>
                </c:pt>
                <c:pt idx="2">
                  <c:v>38.07692307692308</c:v>
                </c:pt>
                <c:pt idx="3">
                  <c:v>34.61538461538461</c:v>
                </c:pt>
                <c:pt idx="4">
                  <c:v>31.15384615384615</c:v>
                </c:pt>
                <c:pt idx="5">
                  <c:v>27.69230769230769</c:v>
                </c:pt>
                <c:pt idx="6">
                  <c:v>24.23076923076923</c:v>
                </c:pt>
                <c:pt idx="7">
                  <c:v>20.76923076923077</c:v>
                </c:pt>
                <c:pt idx="8">
                  <c:v>17.30769230769231</c:v>
                </c:pt>
                <c:pt idx="9">
                  <c:v>13.84615384615385</c:v>
                </c:pt>
                <c:pt idx="10">
                  <c:v>10.38461538461538</c:v>
                </c:pt>
                <c:pt idx="11">
                  <c:v>6.923076923076923</c:v>
                </c:pt>
                <c:pt idx="12">
                  <c:v>3.461538461538462</c:v>
                </c:pt>
                <c:pt idx="13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271800"/>
        <c:axId val="2094268520"/>
      </c:lineChart>
      <c:catAx>
        <c:axId val="2094271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4268520"/>
        <c:crosses val="autoZero"/>
        <c:auto val="1"/>
        <c:lblAlgn val="ctr"/>
        <c:lblOffset val="100"/>
        <c:noMultiLvlLbl val="0"/>
      </c:catAx>
      <c:valAx>
        <c:axId val="2094268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4271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225427</xdr:rowOff>
    </xdr:from>
    <xdr:to>
      <xdr:col>14</xdr:col>
      <xdr:colOff>723900</xdr:colOff>
      <xdr:row>22</xdr:row>
      <xdr:rowOff>88901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22224</xdr:colOff>
      <xdr:row>4</xdr:row>
      <xdr:rowOff>212726</xdr:rowOff>
    </xdr:from>
    <xdr:to>
      <xdr:col>15</xdr:col>
      <xdr:colOff>69850</xdr:colOff>
      <xdr:row>25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C6" sqref="C6"/>
    </sheetView>
  </sheetViews>
  <sheetFormatPr baseColWidth="10" defaultColWidth="8.83203125" defaultRowHeight="14" x14ac:dyDescent="0"/>
  <cols>
    <col min="1" max="1" width="2.5" customWidth="1"/>
    <col min="2" max="2" width="13.33203125" customWidth="1"/>
    <col min="3" max="3" width="12.5" customWidth="1"/>
    <col min="4" max="4" width="13.5" customWidth="1"/>
    <col min="5" max="5" width="3.6640625" customWidth="1"/>
    <col min="6" max="6" width="11.6640625" customWidth="1"/>
    <col min="7" max="7" width="11.5" customWidth="1"/>
    <col min="8" max="8" width="9.6640625" bestFit="1" customWidth="1"/>
    <col min="9" max="9" width="8" customWidth="1"/>
    <col min="10" max="10" width="12.5" customWidth="1"/>
    <col min="11" max="11" width="8.33203125" customWidth="1"/>
    <col min="12" max="12" width="14.33203125" customWidth="1"/>
    <col min="13" max="13" width="9.33203125" customWidth="1"/>
    <col min="14" max="14" width="7.5" customWidth="1"/>
    <col min="15" max="15" width="12.5" customWidth="1"/>
    <col min="16" max="16" width="7.6640625" customWidth="1"/>
  </cols>
  <sheetData>
    <row r="1" spans="1:15" ht="15">
      <c r="B1" s="4" t="s">
        <v>39</v>
      </c>
    </row>
    <row r="2" spans="1:15" ht="15.75" customHeight="1"/>
    <row r="3" spans="1:15" ht="15.75" customHeight="1">
      <c r="F3" s="15" t="s">
        <v>0</v>
      </c>
      <c r="G3" s="17">
        <f>C6</f>
        <v>1</v>
      </c>
      <c r="H3" s="17"/>
      <c r="I3" s="17"/>
      <c r="J3" s="17"/>
      <c r="K3" s="15"/>
      <c r="L3" s="28" t="s">
        <v>42</v>
      </c>
      <c r="M3" s="28"/>
      <c r="N3" s="28"/>
      <c r="O3" s="28"/>
    </row>
    <row r="4" spans="1:15" ht="18">
      <c r="F4" s="15" t="s">
        <v>4</v>
      </c>
      <c r="G4" s="17" t="str">
        <f>C5</f>
        <v>Test Team</v>
      </c>
      <c r="H4" s="17"/>
      <c r="I4" s="17"/>
      <c r="J4" s="17"/>
      <c r="K4" s="15"/>
      <c r="L4" s="16" t="s">
        <v>23</v>
      </c>
      <c r="M4" s="16" t="s">
        <v>33</v>
      </c>
      <c r="N4" s="16" t="s">
        <v>34</v>
      </c>
      <c r="O4" s="18" t="s">
        <v>32</v>
      </c>
    </row>
    <row r="5" spans="1:15" ht="18">
      <c r="A5">
        <v>1</v>
      </c>
      <c r="B5" t="s">
        <v>10</v>
      </c>
      <c r="C5" s="7" t="s">
        <v>7</v>
      </c>
      <c r="F5" s="15" t="s">
        <v>14</v>
      </c>
      <c r="G5" s="27">
        <f ca="1">NOW()</f>
        <v>42291.69896134259</v>
      </c>
      <c r="H5" s="27"/>
      <c r="I5" s="27"/>
      <c r="J5" s="27"/>
      <c r="K5" s="15"/>
      <c r="L5" s="19">
        <f>SUM(D12:D20)/(C7+SUM(C12:C20))</f>
        <v>0.5</v>
      </c>
      <c r="M5" s="20">
        <f>C7+SUM(C12:C20)-SUM(D12:D20)</f>
        <v>6</v>
      </c>
      <c r="N5" s="21">
        <f>K16</f>
        <v>16</v>
      </c>
      <c r="O5" s="22">
        <f>K18</f>
        <v>0.77777777777777768</v>
      </c>
    </row>
    <row r="6" spans="1:15" ht="15" customHeight="1">
      <c r="A6">
        <v>2</v>
      </c>
      <c r="B6" t="s">
        <v>11</v>
      </c>
      <c r="C6" s="7">
        <v>1</v>
      </c>
    </row>
    <row r="7" spans="1:15">
      <c r="A7">
        <v>3</v>
      </c>
      <c r="B7" t="s">
        <v>12</v>
      </c>
      <c r="C7" s="7">
        <v>12</v>
      </c>
    </row>
    <row r="8" spans="1:15">
      <c r="A8">
        <v>4</v>
      </c>
      <c r="B8" t="s">
        <v>13</v>
      </c>
      <c r="C8" s="14">
        <v>42279</v>
      </c>
      <c r="G8" t="s">
        <v>45</v>
      </c>
    </row>
    <row r="9" spans="1:15" ht="15" customHeight="1">
      <c r="D9" s="9"/>
      <c r="E9" s="9"/>
    </row>
    <row r="10" spans="1:15" ht="15" customHeight="1">
      <c r="C10" s="26" t="s">
        <v>1</v>
      </c>
      <c r="D10" s="26"/>
      <c r="E10" s="9"/>
      <c r="K10" t="s">
        <v>15</v>
      </c>
    </row>
    <row r="11" spans="1:15" ht="15" customHeight="1">
      <c r="B11" s="12" t="s">
        <v>22</v>
      </c>
      <c r="C11" s="13" t="s">
        <v>19</v>
      </c>
      <c r="D11" s="13" t="s">
        <v>20</v>
      </c>
      <c r="F11" s="5"/>
      <c r="G11" s="3" t="s">
        <v>29</v>
      </c>
      <c r="H11" s="3" t="s">
        <v>2</v>
      </c>
      <c r="I11" s="6" t="s">
        <v>8</v>
      </c>
      <c r="K11" s="8">
        <f ca="1">NETWORKDAYS(C8,NOW())-1</f>
        <v>8</v>
      </c>
      <c r="L11" t="s">
        <v>9</v>
      </c>
    </row>
    <row r="12" spans="1:15" ht="15" customHeight="1">
      <c r="B12" s="10">
        <v>1</v>
      </c>
      <c r="C12" s="11">
        <v>0</v>
      </c>
      <c r="D12" s="11">
        <v>0</v>
      </c>
      <c r="G12" s="1">
        <f>C7+C12-D12</f>
        <v>12</v>
      </c>
      <c r="H12" s="2">
        <f>C7</f>
        <v>12</v>
      </c>
      <c r="I12">
        <f t="shared" ref="I12:I20" ca="1" si="0">IF($K$11=B12,$H$12+5,0)</f>
        <v>0</v>
      </c>
      <c r="K12">
        <f>SLOPE(G12:G20,B12:B20)</f>
        <v>-0.8</v>
      </c>
      <c r="L12" t="s">
        <v>26</v>
      </c>
    </row>
    <row r="13" spans="1:15" ht="15" customHeight="1">
      <c r="B13" s="10">
        <v>2</v>
      </c>
      <c r="C13" s="7">
        <v>0</v>
      </c>
      <c r="D13" s="7">
        <v>0</v>
      </c>
      <c r="G13" s="1">
        <f t="shared" ref="G13:G20" si="1">G12+C13-D13</f>
        <v>12</v>
      </c>
      <c r="H13" s="2">
        <f t="shared" ref="H13:H20" si="2">$H$12/8*(9-B13)</f>
        <v>10.5</v>
      </c>
      <c r="I13">
        <f t="shared" ca="1" si="0"/>
        <v>0</v>
      </c>
      <c r="K13">
        <f>SLOPE(H12:H20,B12:B20)</f>
        <v>-1.5</v>
      </c>
      <c r="L13" t="s">
        <v>27</v>
      </c>
    </row>
    <row r="14" spans="1:15" ht="15" customHeight="1">
      <c r="B14" s="10">
        <v>3</v>
      </c>
      <c r="C14" s="7">
        <v>0</v>
      </c>
      <c r="D14" s="7">
        <v>2</v>
      </c>
      <c r="G14" s="1">
        <f t="shared" si="1"/>
        <v>10</v>
      </c>
      <c r="H14" s="2">
        <f t="shared" si="2"/>
        <v>9</v>
      </c>
      <c r="I14">
        <f t="shared" ca="1" si="0"/>
        <v>0</v>
      </c>
      <c r="K14">
        <f>INTERCEPT(H12:H20,B12:B20)</f>
        <v>13.5</v>
      </c>
      <c r="L14" t="s">
        <v>24</v>
      </c>
    </row>
    <row r="15" spans="1:15" ht="15" customHeight="1">
      <c r="B15" s="10">
        <v>4</v>
      </c>
      <c r="C15" s="7">
        <v>0</v>
      </c>
      <c r="D15" s="7">
        <v>0</v>
      </c>
      <c r="G15" s="1">
        <f t="shared" si="1"/>
        <v>10</v>
      </c>
      <c r="H15" s="2">
        <f t="shared" si="2"/>
        <v>7.5</v>
      </c>
      <c r="I15">
        <f t="shared" ca="1" si="0"/>
        <v>0</v>
      </c>
      <c r="K15">
        <f>INTERCEPT(G12:G20,B12:B20)</f>
        <v>13.111111111111111</v>
      </c>
      <c r="L15" t="s">
        <v>25</v>
      </c>
    </row>
    <row r="16" spans="1:15" ht="15" customHeight="1">
      <c r="B16" s="10">
        <v>5</v>
      </c>
      <c r="C16" s="7">
        <v>0</v>
      </c>
      <c r="D16" s="7">
        <v>0</v>
      </c>
      <c r="G16" s="1">
        <f t="shared" si="1"/>
        <v>10</v>
      </c>
      <c r="H16" s="2">
        <f t="shared" si="2"/>
        <v>6</v>
      </c>
      <c r="I16">
        <f t="shared" ca="1" si="0"/>
        <v>0</v>
      </c>
      <c r="K16">
        <f>ABS(ROUND(K15/K12,0))</f>
        <v>16</v>
      </c>
      <c r="L16" t="s">
        <v>28</v>
      </c>
    </row>
    <row r="17" spans="2:12" ht="15" customHeight="1">
      <c r="B17" s="10">
        <v>6</v>
      </c>
      <c r="C17" s="7">
        <v>0</v>
      </c>
      <c r="D17" s="7">
        <v>2</v>
      </c>
      <c r="G17" s="1">
        <f t="shared" si="1"/>
        <v>8</v>
      </c>
      <c r="H17" s="2">
        <f t="shared" si="2"/>
        <v>4.5</v>
      </c>
      <c r="I17">
        <f t="shared" ca="1" si="0"/>
        <v>0</v>
      </c>
      <c r="K17">
        <f>ABS(K14/K13)</f>
        <v>9</v>
      </c>
      <c r="L17" t="s">
        <v>30</v>
      </c>
    </row>
    <row r="18" spans="2:12" ht="15" customHeight="1">
      <c r="B18" s="10">
        <v>7</v>
      </c>
      <c r="C18" s="7">
        <v>0</v>
      </c>
      <c r="D18" s="7">
        <v>0</v>
      </c>
      <c r="G18" s="1">
        <f t="shared" si="1"/>
        <v>8</v>
      </c>
      <c r="H18" s="2">
        <f t="shared" si="2"/>
        <v>3</v>
      </c>
      <c r="I18">
        <f t="shared" ca="1" si="0"/>
        <v>0</v>
      </c>
      <c r="K18">
        <f>(K16/K17)-1</f>
        <v>0.77777777777777768</v>
      </c>
      <c r="L18" t="s">
        <v>31</v>
      </c>
    </row>
    <row r="19" spans="2:12" ht="15" customHeight="1">
      <c r="B19" s="10">
        <v>8</v>
      </c>
      <c r="C19" s="7">
        <v>0</v>
      </c>
      <c r="D19" s="7">
        <v>2</v>
      </c>
      <c r="G19" s="1">
        <f t="shared" si="1"/>
        <v>6</v>
      </c>
      <c r="H19" s="2">
        <f t="shared" si="2"/>
        <v>1.5</v>
      </c>
      <c r="I19">
        <f t="shared" ca="1" si="0"/>
        <v>17</v>
      </c>
    </row>
    <row r="20" spans="2:12" ht="15" customHeight="1">
      <c r="B20" s="10">
        <v>9</v>
      </c>
      <c r="C20" s="7">
        <v>0</v>
      </c>
      <c r="D20" s="7">
        <v>0</v>
      </c>
      <c r="G20" s="1">
        <f t="shared" si="1"/>
        <v>6</v>
      </c>
      <c r="H20" s="2">
        <f t="shared" si="2"/>
        <v>0</v>
      </c>
      <c r="I20">
        <f t="shared" ca="1" si="0"/>
        <v>0</v>
      </c>
    </row>
  </sheetData>
  <mergeCells count="3">
    <mergeCell ref="C10:D10"/>
    <mergeCell ref="G5:J5"/>
    <mergeCell ref="L3:O3"/>
  </mergeCells>
  <phoneticPr fontId="14" type="noConversion"/>
  <conditionalFormatting sqref="B12:B20">
    <cfRule type="cellIs" dxfId="1" priority="4" operator="equal">
      <formula>$K$11</formula>
    </cfRule>
  </conditionalFormatting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workbookViewId="0">
      <selection activeCell="I1" sqref="I1"/>
    </sheetView>
  </sheetViews>
  <sheetFormatPr baseColWidth="10" defaultColWidth="8.83203125" defaultRowHeight="14" x14ac:dyDescent="0"/>
  <cols>
    <col min="1" max="1" width="2.5" customWidth="1"/>
    <col min="2" max="2" width="13.33203125" customWidth="1"/>
    <col min="3" max="3" width="12.5" customWidth="1"/>
    <col min="4" max="4" width="13" customWidth="1"/>
    <col min="5" max="5" width="3.5" customWidth="1"/>
    <col min="6" max="6" width="11.6640625" customWidth="1"/>
    <col min="7" max="7" width="8.1640625" customWidth="1"/>
    <col min="8" max="8" width="15.5" customWidth="1"/>
    <col min="9" max="9" width="13.5" customWidth="1"/>
    <col min="10" max="10" width="5" customWidth="1"/>
    <col min="11" max="11" width="7.83203125" customWidth="1"/>
    <col min="12" max="12" width="9.5" customWidth="1"/>
    <col min="13" max="13" width="9.33203125" customWidth="1"/>
    <col min="14" max="14" width="7.5" customWidth="1"/>
    <col min="15" max="15" width="12.5" customWidth="1"/>
    <col min="16" max="16" width="7.6640625" customWidth="1"/>
  </cols>
  <sheetData>
    <row r="1" spans="1:15" ht="15">
      <c r="B1" s="4" t="s">
        <v>39</v>
      </c>
    </row>
    <row r="2" spans="1:15" ht="15.75" customHeight="1"/>
    <row r="3" spans="1:15" ht="15.75" customHeight="1">
      <c r="F3" s="15" t="s">
        <v>0</v>
      </c>
      <c r="G3" s="17">
        <f>C6</f>
        <v>1</v>
      </c>
      <c r="H3" s="17"/>
      <c r="I3" s="17"/>
      <c r="J3" s="15"/>
      <c r="L3" s="28" t="s">
        <v>42</v>
      </c>
      <c r="M3" s="28"/>
      <c r="N3" s="28"/>
      <c r="O3" s="28"/>
    </row>
    <row r="4" spans="1:15" ht="18">
      <c r="F4" s="15" t="s">
        <v>4</v>
      </c>
      <c r="G4" s="17" t="str">
        <f>C5</f>
        <v>Test Team</v>
      </c>
      <c r="H4" s="17"/>
      <c r="I4" s="17"/>
      <c r="J4" s="15"/>
      <c r="L4" s="16" t="s">
        <v>23</v>
      </c>
      <c r="M4" s="16" t="s">
        <v>33</v>
      </c>
      <c r="N4" s="16" t="s">
        <v>34</v>
      </c>
      <c r="O4" s="18" t="s">
        <v>32</v>
      </c>
    </row>
    <row r="5" spans="1:15" ht="18">
      <c r="A5">
        <v>1</v>
      </c>
      <c r="B5" t="s">
        <v>10</v>
      </c>
      <c r="C5" s="7" t="s">
        <v>7</v>
      </c>
      <c r="F5" s="15" t="s">
        <v>14</v>
      </c>
      <c r="G5" s="27">
        <f ca="1">NOW()</f>
        <v>42291.69896134259</v>
      </c>
      <c r="H5" s="27"/>
      <c r="I5" s="27"/>
      <c r="J5" s="15"/>
      <c r="L5" s="19">
        <f>SUM(D12:D25)/(C7+SUM(C12:C25))</f>
        <v>0.35555555555555557</v>
      </c>
      <c r="M5" s="20">
        <f>C7+SUM(C12:C25)-SUM(D12:D25)</f>
        <v>29</v>
      </c>
      <c r="N5" s="21">
        <f>K16</f>
        <v>36</v>
      </c>
      <c r="O5" s="22">
        <f>K18</f>
        <v>1.5714285714285712</v>
      </c>
    </row>
    <row r="6" spans="1:15" ht="15" customHeight="1">
      <c r="A6">
        <v>2</v>
      </c>
      <c r="B6" t="s">
        <v>11</v>
      </c>
      <c r="C6" s="7">
        <v>1</v>
      </c>
    </row>
    <row r="7" spans="1:15">
      <c r="A7">
        <v>3</v>
      </c>
      <c r="B7" t="s">
        <v>12</v>
      </c>
      <c r="C7" s="7">
        <v>45</v>
      </c>
    </row>
    <row r="8" spans="1:15">
      <c r="A8">
        <v>4</v>
      </c>
      <c r="B8" t="s">
        <v>13</v>
      </c>
      <c r="C8" s="14">
        <v>42277</v>
      </c>
      <c r="G8" t="s">
        <v>45</v>
      </c>
    </row>
    <row r="9" spans="1:15" ht="15" customHeight="1">
      <c r="D9" s="9"/>
      <c r="E9" s="9"/>
    </row>
    <row r="10" spans="1:15" ht="15" customHeight="1">
      <c r="C10" s="26" t="s">
        <v>1</v>
      </c>
      <c r="D10" s="26"/>
      <c r="E10" s="9"/>
      <c r="K10" t="s">
        <v>15</v>
      </c>
    </row>
    <row r="11" spans="1:15" ht="15" customHeight="1">
      <c r="B11" s="12" t="s">
        <v>22</v>
      </c>
      <c r="C11" s="13" t="s">
        <v>19</v>
      </c>
      <c r="D11" s="13" t="s">
        <v>20</v>
      </c>
      <c r="G11" s="6" t="s">
        <v>3</v>
      </c>
      <c r="H11" s="6" t="s">
        <v>2</v>
      </c>
      <c r="I11" s="6" t="s">
        <v>8</v>
      </c>
      <c r="K11" s="8">
        <f ca="1">NETWORKDAYS(C8,NOW())-1</f>
        <v>10</v>
      </c>
      <c r="L11" t="s">
        <v>9</v>
      </c>
    </row>
    <row r="12" spans="1:15" ht="15" customHeight="1">
      <c r="B12" s="10">
        <v>1</v>
      </c>
      <c r="C12" s="11">
        <v>0</v>
      </c>
      <c r="D12" s="11">
        <v>0</v>
      </c>
      <c r="G12" s="1">
        <f>C7+C12-D12</f>
        <v>45</v>
      </c>
      <c r="H12" s="2">
        <f>C7</f>
        <v>45</v>
      </c>
      <c r="I12">
        <f ca="1">IF($K$11=B12,$H$12+5,0)</f>
        <v>0</v>
      </c>
      <c r="K12">
        <f>SLOPE(G12:G25,B12:B25)</f>
        <v>-1.2923076923076924</v>
      </c>
      <c r="L12" t="s">
        <v>26</v>
      </c>
    </row>
    <row r="13" spans="1:15" ht="15" customHeight="1">
      <c r="B13" s="10">
        <v>2</v>
      </c>
      <c r="C13" s="7">
        <v>0</v>
      </c>
      <c r="D13" s="7">
        <v>0</v>
      </c>
      <c r="G13" s="1">
        <f>G12+C13-D13</f>
        <v>45</v>
      </c>
      <c r="H13" s="2">
        <f>$H$12/13*(14-B13)</f>
        <v>41.53846153846154</v>
      </c>
      <c r="I13">
        <f ca="1">IF($K$11=B13,$H$12+5,0)</f>
        <v>0</v>
      </c>
      <c r="K13">
        <f>SLOPE(H12:H25,B12:B25)</f>
        <v>-3.4615384615384617</v>
      </c>
      <c r="L13" t="s">
        <v>27</v>
      </c>
    </row>
    <row r="14" spans="1:15" ht="15" customHeight="1">
      <c r="B14" s="10">
        <v>3</v>
      </c>
      <c r="C14" s="7">
        <v>0</v>
      </c>
      <c r="D14" s="7">
        <v>4</v>
      </c>
      <c r="G14" s="1">
        <f>G13+C14-D14</f>
        <v>41</v>
      </c>
      <c r="H14" s="2">
        <f>$H$12/13*(14-B14)</f>
        <v>38.07692307692308</v>
      </c>
      <c r="I14">
        <f ca="1">IF($K$11=B14,$H$12+5,0)</f>
        <v>0</v>
      </c>
      <c r="K14">
        <f>INTERCEPT(H12:H25,B12:B25)</f>
        <v>48.461538461538467</v>
      </c>
      <c r="L14" t="s">
        <v>24</v>
      </c>
    </row>
    <row r="15" spans="1:15" ht="15" customHeight="1">
      <c r="B15" s="10">
        <v>4</v>
      </c>
      <c r="C15" s="7">
        <v>0</v>
      </c>
      <c r="D15" s="7">
        <v>0</v>
      </c>
      <c r="G15" s="1">
        <f>G14+C15-D15</f>
        <v>41</v>
      </c>
      <c r="H15" s="2">
        <f>$H$12/13*(14-B15)</f>
        <v>34.615384615384613</v>
      </c>
      <c r="I15">
        <f ca="1">IF($K$11=B15,$H$12+5,0)</f>
        <v>0</v>
      </c>
      <c r="K15">
        <f>INTERCEPT(G12:G25,B12:B25)</f>
        <v>46.406593406593409</v>
      </c>
      <c r="L15" t="s">
        <v>25</v>
      </c>
    </row>
    <row r="16" spans="1:15" ht="15" customHeight="1">
      <c r="B16" s="10">
        <v>5</v>
      </c>
      <c r="C16" s="7">
        <v>0</v>
      </c>
      <c r="D16" s="7">
        <v>0</v>
      </c>
      <c r="G16" s="1">
        <f>G15+C16-D16</f>
        <v>41</v>
      </c>
      <c r="H16" s="2">
        <f>$H$12/13*(14-B16)</f>
        <v>31.153846153846153</v>
      </c>
      <c r="I16">
        <f ca="1">IF($K$11=B16,$H$12+5,0)</f>
        <v>0</v>
      </c>
      <c r="K16">
        <f>ABS(ROUND(K15/K12,0))</f>
        <v>36</v>
      </c>
      <c r="L16" t="s">
        <v>28</v>
      </c>
    </row>
    <row r="17" spans="2:12" ht="15" customHeight="1">
      <c r="B17" s="10">
        <v>6</v>
      </c>
      <c r="C17" s="7">
        <v>0</v>
      </c>
      <c r="D17" s="7">
        <v>4</v>
      </c>
      <c r="G17" s="1">
        <f>G16+C17-D17</f>
        <v>37</v>
      </c>
      <c r="H17" s="2">
        <f>$H$12/13*(14-B17)</f>
        <v>27.692307692307693</v>
      </c>
      <c r="I17">
        <f ca="1">IF($K$11=B17,$H$12+5,0)</f>
        <v>0</v>
      </c>
      <c r="K17">
        <f>ABS(K14/K13)</f>
        <v>14.000000000000002</v>
      </c>
      <c r="L17" t="s">
        <v>30</v>
      </c>
    </row>
    <row r="18" spans="2:12" ht="15" customHeight="1">
      <c r="B18" s="10">
        <v>7</v>
      </c>
      <c r="C18" s="7">
        <v>0</v>
      </c>
      <c r="D18" s="7">
        <v>0</v>
      </c>
      <c r="G18" s="1">
        <f>G17+C18-D18</f>
        <v>37</v>
      </c>
      <c r="H18" s="2">
        <f>$H$12/13*(14-B18)</f>
        <v>24.230769230769234</v>
      </c>
      <c r="I18">
        <f ca="1">IF($K$11=B18,$H$12+5,0)</f>
        <v>0</v>
      </c>
      <c r="K18">
        <f>(K16/K17)-1</f>
        <v>1.5714285714285712</v>
      </c>
      <c r="L18" t="s">
        <v>31</v>
      </c>
    </row>
    <row r="19" spans="2:12" ht="15" customHeight="1">
      <c r="B19" s="10">
        <v>8</v>
      </c>
      <c r="C19" s="7">
        <v>0</v>
      </c>
      <c r="D19" s="7">
        <v>0</v>
      </c>
      <c r="G19" s="1">
        <f>G18+C19-D19</f>
        <v>37</v>
      </c>
      <c r="H19" s="2">
        <f>$H$12/13*(14-B19)</f>
        <v>20.76923076923077</v>
      </c>
      <c r="I19">
        <f ca="1">IF($K$11=B19,$H$12+5,0)</f>
        <v>0</v>
      </c>
    </row>
    <row r="20" spans="2:12" ht="15" customHeight="1">
      <c r="B20" s="10">
        <v>9</v>
      </c>
      <c r="C20" s="7">
        <v>0</v>
      </c>
      <c r="D20" s="7">
        <v>0</v>
      </c>
      <c r="G20" s="1">
        <f>G19+C20-D20</f>
        <v>37</v>
      </c>
      <c r="H20" s="2">
        <f>$H$12/13*(14-B20)</f>
        <v>17.307692307692307</v>
      </c>
      <c r="I20">
        <f ca="1">IF($K$11=B20,$H$12+5,0)</f>
        <v>0</v>
      </c>
    </row>
    <row r="21" spans="2:12">
      <c r="B21" s="10">
        <v>10</v>
      </c>
      <c r="C21" s="7">
        <v>0</v>
      </c>
      <c r="D21" s="7">
        <v>4</v>
      </c>
      <c r="G21" s="1">
        <f>G20+C21-D21</f>
        <v>33</v>
      </c>
      <c r="H21" s="2">
        <f>$H$12/13*(14-B21)</f>
        <v>13.846153846153847</v>
      </c>
      <c r="I21">
        <f ca="1">IF($K$11=B21,$H$12+5,0)</f>
        <v>50</v>
      </c>
    </row>
    <row r="22" spans="2:12">
      <c r="B22" s="10">
        <v>11</v>
      </c>
      <c r="C22" s="7">
        <v>0</v>
      </c>
      <c r="D22" s="7">
        <v>0</v>
      </c>
      <c r="G22" s="1">
        <f>G21+C22-D22</f>
        <v>33</v>
      </c>
      <c r="H22" s="2">
        <f>$H$12/13*(14-B22)</f>
        <v>10.384615384615385</v>
      </c>
      <c r="I22">
        <f ca="1">IF($K$11=B22,$H$12+5,0)</f>
        <v>0</v>
      </c>
    </row>
    <row r="23" spans="2:12">
      <c r="B23" s="10">
        <v>12</v>
      </c>
      <c r="C23" s="7">
        <v>0</v>
      </c>
      <c r="D23" s="7">
        <v>4</v>
      </c>
      <c r="G23" s="1">
        <f>G22+C23-D23</f>
        <v>29</v>
      </c>
      <c r="H23" s="2">
        <f>$H$12/13*(14-B23)</f>
        <v>6.9230769230769234</v>
      </c>
      <c r="I23">
        <f ca="1">IF($K$11=B23,$H$12+5,0)</f>
        <v>0</v>
      </c>
    </row>
    <row r="24" spans="2:12">
      <c r="B24" s="10">
        <v>13</v>
      </c>
      <c r="C24" s="7">
        <v>0</v>
      </c>
      <c r="D24" s="7">
        <v>0</v>
      </c>
      <c r="G24" s="1">
        <f>G23+C24-D24</f>
        <v>29</v>
      </c>
      <c r="H24" s="2">
        <f>$H$12/13*(14-B24)</f>
        <v>3.4615384615384617</v>
      </c>
      <c r="I24">
        <f ca="1">IF($K$11=B24,$H$12+5,0)</f>
        <v>0</v>
      </c>
    </row>
    <row r="25" spans="2:12">
      <c r="B25" s="10">
        <v>14</v>
      </c>
      <c r="C25" s="7">
        <v>0</v>
      </c>
      <c r="D25" s="7">
        <v>0</v>
      </c>
      <c r="G25" s="1">
        <f>G24+C25-D25</f>
        <v>29</v>
      </c>
      <c r="H25" s="2">
        <f>$H$12/13*(14-B25)</f>
        <v>0</v>
      </c>
      <c r="I25">
        <f ca="1">IF($K$11=B25,$H$12+5,0)</f>
        <v>0</v>
      </c>
    </row>
  </sheetData>
  <mergeCells count="3">
    <mergeCell ref="C10:D10"/>
    <mergeCell ref="G5:I5"/>
    <mergeCell ref="L3:O3"/>
  </mergeCells>
  <conditionalFormatting sqref="B12:B25">
    <cfRule type="cellIs" dxfId="0" priority="1" operator="equal">
      <formula>$K$11</formula>
    </cfRule>
  </conditionalFormatting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workbookViewId="0">
      <selection activeCell="F17" sqref="F17"/>
    </sheetView>
  </sheetViews>
  <sheetFormatPr baseColWidth="10" defaultColWidth="8.83203125" defaultRowHeight="14" x14ac:dyDescent="0"/>
  <sheetData>
    <row r="1" spans="2:10" ht="25" customHeight="1">
      <c r="B1" s="24" t="s">
        <v>16</v>
      </c>
      <c r="C1" s="25"/>
      <c r="D1" s="25"/>
      <c r="E1" s="25"/>
      <c r="F1" s="25"/>
      <c r="G1" s="25"/>
      <c r="H1" s="25"/>
      <c r="I1" s="25"/>
      <c r="J1" s="25"/>
    </row>
    <row r="2" spans="2:10" ht="43" customHeight="1">
      <c r="B2" s="29" t="s">
        <v>40</v>
      </c>
      <c r="C2" s="29"/>
      <c r="D2" s="29"/>
      <c r="E2" s="29"/>
      <c r="F2" s="29"/>
      <c r="G2" s="29"/>
      <c r="H2" s="29"/>
      <c r="I2" s="29"/>
      <c r="J2" s="29"/>
    </row>
    <row r="3" spans="2:10" ht="18">
      <c r="B3" s="23" t="s">
        <v>41</v>
      </c>
      <c r="C3" s="25"/>
      <c r="D3" s="25"/>
      <c r="E3" s="25"/>
      <c r="F3" s="25"/>
      <c r="G3" s="25"/>
      <c r="H3" s="25"/>
      <c r="I3" s="25"/>
      <c r="J3" s="25"/>
    </row>
    <row r="4" spans="2:10" ht="18">
      <c r="B4" s="25" t="s">
        <v>37</v>
      </c>
      <c r="C4" s="25"/>
      <c r="D4" s="25"/>
      <c r="E4" s="25"/>
      <c r="F4" s="25"/>
      <c r="G4" s="25"/>
      <c r="H4" s="25"/>
      <c r="I4" s="25"/>
      <c r="J4" s="25"/>
    </row>
    <row r="5" spans="2:10" ht="18">
      <c r="B5" s="25" t="s">
        <v>35</v>
      </c>
      <c r="C5" s="25"/>
      <c r="D5" s="25"/>
      <c r="E5" s="25"/>
      <c r="F5" s="25"/>
      <c r="G5" s="25"/>
      <c r="H5" s="25"/>
      <c r="I5" s="25"/>
      <c r="J5" s="25"/>
    </row>
    <row r="6" spans="2:10" ht="18">
      <c r="B6" s="25" t="s">
        <v>36</v>
      </c>
      <c r="C6" s="25"/>
      <c r="D6" s="25"/>
      <c r="E6" s="25"/>
      <c r="F6" s="25"/>
      <c r="G6" s="25"/>
      <c r="H6" s="25"/>
      <c r="I6" s="25"/>
      <c r="J6" s="25"/>
    </row>
    <row r="7" spans="2:10" ht="18">
      <c r="B7" s="25" t="s">
        <v>38</v>
      </c>
      <c r="C7" s="25"/>
      <c r="D7" s="25"/>
      <c r="E7" s="25"/>
      <c r="F7" s="25"/>
      <c r="G7" s="25"/>
      <c r="H7" s="25"/>
      <c r="I7" s="25"/>
      <c r="J7" s="25"/>
    </row>
    <row r="8" spans="2:10" ht="18">
      <c r="B8" s="25"/>
      <c r="C8" s="25"/>
      <c r="D8" s="25"/>
      <c r="E8" s="25"/>
      <c r="F8" s="25"/>
      <c r="G8" s="25"/>
      <c r="H8" s="25"/>
      <c r="I8" s="25"/>
      <c r="J8" s="25"/>
    </row>
    <row r="9" spans="2:10" ht="18">
      <c r="B9" s="24" t="s">
        <v>17</v>
      </c>
      <c r="C9" s="25"/>
      <c r="D9" s="25"/>
      <c r="E9" s="25"/>
      <c r="F9" s="25"/>
      <c r="G9" s="25"/>
      <c r="H9" s="25"/>
      <c r="I9" s="25"/>
      <c r="J9" s="25"/>
    </row>
    <row r="10" spans="2:10" ht="18">
      <c r="B10" s="25" t="s">
        <v>5</v>
      </c>
      <c r="C10" s="25"/>
      <c r="D10" s="25"/>
      <c r="E10" s="25"/>
      <c r="F10" s="25"/>
      <c r="G10" s="25"/>
      <c r="H10" s="25"/>
      <c r="I10" s="25"/>
      <c r="J10" s="25"/>
    </row>
    <row r="11" spans="2:10" ht="18">
      <c r="B11" s="25" t="s">
        <v>6</v>
      </c>
      <c r="C11" s="25"/>
      <c r="D11" s="25"/>
      <c r="E11" s="25"/>
      <c r="F11" s="25"/>
      <c r="G11" s="25"/>
      <c r="H11" s="25"/>
      <c r="I11" s="25"/>
      <c r="J11" s="25"/>
    </row>
    <row r="12" spans="2:10" ht="18">
      <c r="B12" s="25" t="s">
        <v>43</v>
      </c>
      <c r="C12" s="25"/>
      <c r="D12" s="25"/>
      <c r="E12" s="25"/>
      <c r="F12" s="25"/>
      <c r="G12" s="25"/>
      <c r="H12" s="25"/>
      <c r="I12" s="25"/>
      <c r="J12" s="25"/>
    </row>
    <row r="13" spans="2:10" ht="18">
      <c r="B13" s="25" t="s">
        <v>18</v>
      </c>
      <c r="C13" s="25"/>
      <c r="D13" s="25"/>
      <c r="E13" s="25"/>
      <c r="F13" s="25"/>
      <c r="G13" s="25"/>
      <c r="H13" s="25"/>
      <c r="I13" s="25"/>
      <c r="J13" s="25"/>
    </row>
    <row r="14" spans="2:10" ht="18">
      <c r="B14" s="25" t="s">
        <v>21</v>
      </c>
      <c r="C14" s="25"/>
      <c r="D14" s="25"/>
      <c r="E14" s="25"/>
      <c r="F14" s="25"/>
      <c r="G14" s="25"/>
      <c r="H14" s="25"/>
      <c r="I14" s="25"/>
      <c r="J14" s="25"/>
    </row>
    <row r="15" spans="2:10" ht="18">
      <c r="B15" s="25" t="s">
        <v>44</v>
      </c>
      <c r="C15" s="25"/>
      <c r="D15" s="25"/>
      <c r="E15" s="25"/>
      <c r="F15" s="25"/>
      <c r="G15" s="25"/>
      <c r="H15" s="25"/>
      <c r="I15" s="25"/>
      <c r="J15" s="25"/>
    </row>
  </sheetData>
  <mergeCells count="1">
    <mergeCell ref="B2:J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2-Weeks Iteration</vt:lpstr>
      <vt:lpstr>3-Weeks Iteration</vt:lpstr>
      <vt:lpstr>Instructions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Adonis ElFakih</dc:creator>
  <cp:keywords/>
  <dc:description/>
  <cp:lastModifiedBy>NAME</cp:lastModifiedBy>
  <dcterms:created xsi:type="dcterms:W3CDTF">2015-08-03T14:34:41Z</dcterms:created>
  <dcterms:modified xsi:type="dcterms:W3CDTF">2015-10-14T20:46:30Z</dcterms:modified>
  <cp:category/>
</cp:coreProperties>
</file>